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oggetti iscritti al 1.01.2019" sheetId="1" r:id="rId1"/>
    <sheet name="Soggetti iscritti nel 2019" sheetId="2" r:id="rId2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<sst xmlns="http://schemas.openxmlformats.org/spreadsheetml/2006/main" count="77" uniqueCount="72">
  <si>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FOGLIO DI CALCOLO PER RAVVEDIMENTO </t>
  </si>
  <si>
    <r>
      <t xml:space="preserve">inserire i dati solo nelle celle del riquadro </t>
    </r>
    <r>
      <rPr>
        <i/>
        <sz val="10"/>
        <color indexed="10"/>
        <rFont val="Arial"/>
        <family val="2"/>
      </rPr>
      <t>rosso</t>
    </r>
  </si>
  <si>
    <t>importo dovuto</t>
  </si>
  <si>
    <t>data scadenza</t>
  </si>
  <si>
    <t>data trib. già versato</t>
  </si>
  <si>
    <r>
      <t xml:space="preserve">    lasciare in bianco se tributo ancora da versare, </t>
    </r>
    <r>
      <rPr>
        <b/>
        <sz val="10"/>
        <rFont val="Arial"/>
        <family val="2"/>
      </rPr>
      <t>inserire data pagamento se entro 30 gg dal termine ordinario</t>
    </r>
  </si>
  <si>
    <t>data ravvedimento</t>
  </si>
  <si>
    <t>3850 tributo</t>
  </si>
  <si>
    <t xml:space="preserve">    se si è riempita la cella della data versamento tributo qui verrà zero</t>
  </si>
  <si>
    <t>3851 interessi</t>
  </si>
  <si>
    <t xml:space="preserve">    calcolati in base alle formule qui sotto</t>
  </si>
  <si>
    <t>3852 sanzione</t>
  </si>
  <si>
    <t xml:space="preserve">   3,75% ravvedimento breve; 6,00% ravvedimento lungo</t>
  </si>
  <si>
    <t>TOTALE</t>
  </si>
  <si>
    <t>CALCOLO DEGLI INTERESSI</t>
  </si>
  <si>
    <t>da:</t>
  </si>
  <si>
    <t>a:</t>
  </si>
  <si>
    <t>ESTREMI VALIDITA' TASSO</t>
  </si>
  <si>
    <t>ESTREMI DELL'INTERSEZIONE</t>
  </si>
  <si>
    <t>tasso legale vigente</t>
  </si>
  <si>
    <t>inizio</t>
  </si>
  <si>
    <t>fine</t>
  </si>
  <si>
    <t>gg. nell'intersezione</t>
  </si>
  <si>
    <t>L'intersezione indica il numero di giorni comuni agli intervalli di tempo (data scadenza - data pagamento)</t>
  </si>
  <si>
    <t>e (inizio validità tasso - fine validità tasso).</t>
  </si>
  <si>
    <t xml:space="preserve">  ATTENZIONE</t>
  </si>
  <si>
    <t>CALCOLO INTERESSI</t>
  </si>
  <si>
    <t>Calcolo dei giorni</t>
  </si>
  <si>
    <t>data scadenza termine di pagamento</t>
  </si>
  <si>
    <t>giorno iniziale (30^giorno dalla pres. domanda)</t>
  </si>
  <si>
    <t>data ravvedimento (preimpostato data apertura foglio)</t>
  </si>
  <si>
    <t>oppure impostare diversa data di versamento</t>
  </si>
  <si>
    <t>numero totale giorni</t>
  </si>
  <si>
    <t>importo tributo (COD.3850)</t>
  </si>
  <si>
    <t>estremi validità tasso</t>
  </si>
  <si>
    <t>estremi dell'intersezione</t>
  </si>
  <si>
    <t>importo dovuto (COD. 3850)</t>
  </si>
  <si>
    <t>CALCOLO SANZIONE RAVVEDIMENTO BREVE</t>
  </si>
  <si>
    <t xml:space="preserve">                                                                           </t>
  </si>
  <si>
    <t>termine ultimo ravvedimento breve</t>
  </si>
  <si>
    <t>percentuale</t>
  </si>
  <si>
    <t xml:space="preserve">Totale sanzione (COD. 3852) anno rif.=anno violazione </t>
  </si>
  <si>
    <t>CALCOLO SANZIONE RAVVEDIMENTO LUNGO</t>
  </si>
  <si>
    <t xml:space="preserve">                                                                            </t>
  </si>
  <si>
    <t>termine ultimo ravvedimento lungo</t>
  </si>
  <si>
    <t>Totale sanzione (COD. 3852) anno rif.=anno violazione</t>
  </si>
  <si>
    <t xml:space="preserve">data di presentazione della domanda di iscrizione al R.I., al R.E.A. o alla C.P.A. </t>
  </si>
  <si>
    <r>
      <t xml:space="preserve">    importo omesso (totalmente o parzialmente)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</si>
  <si>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importo diritto dovuto per gli omessi versamenti.  </t>
    </r>
    <r>
      <rPr>
        <b/>
        <u val="single"/>
        <sz val="10"/>
        <rFont val="Arial"/>
        <family val="2"/>
      </rPr>
      <t>Solo</t>
    </r>
    <r>
      <rPr>
        <sz val="10"/>
        <rFont val="Arial"/>
        <family val="2"/>
      </rPr>
      <t xml:space="preserve"> per i versamenti eseguiti parzialmente </t>
    </r>
  </si>
  <si>
    <t xml:space="preserve">si deve considerare che, se il versamento parziale è stato eseguito nel termine c.d. "lungo" (termine di </t>
  </si>
  <si>
    <t xml:space="preserve">versamento con 0,40% interesse corrispettivo) all'intero importo dovuto si deve aggiungere l'interesse </t>
  </si>
  <si>
    <t>corrispettivo dello 0,40% da cui sottrarre l'importo già versato entro lo stesso termine</t>
  </si>
  <si>
    <t xml:space="preserve">tot. interessi  (cod.3851) anno rif.=anno violazione </t>
  </si>
  <si>
    <t>interesse legale dal 01/01/2019</t>
  </si>
  <si>
    <t>gg. di ritardo dal 01/01/2019 o dalla diversa data di scadenza</t>
  </si>
  <si>
    <t>totale interesse al 0,80%</t>
  </si>
  <si>
    <t>DIRITTO ANNUALE ANNO 2019</t>
  </si>
  <si>
    <t>SOGGETTI TUTTI ISCRITTI NEL CORSO DEL 2019</t>
  </si>
  <si>
    <r>
      <t xml:space="preserve">    data di scadenza del versamento del diritto per i soggetti già iscritti al 1.01.2019  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</si>
  <si>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Compilare F24 sez. </t>
    </r>
    <r>
      <rPr>
        <b/>
        <sz val="10"/>
        <rFont val="Arial"/>
        <family val="2"/>
      </rPr>
      <t xml:space="preserve">IMU e Tributi locali </t>
    </r>
    <r>
      <rPr>
        <sz val="10"/>
        <rFont val="Arial"/>
        <family val="2"/>
      </rPr>
      <t>indicando codice ente</t>
    </r>
    <r>
      <rPr>
        <b/>
        <sz val="10"/>
        <rFont val="Arial"/>
        <family val="2"/>
      </rPr>
      <t xml:space="preserve"> TA, </t>
    </r>
    <r>
      <rPr>
        <sz val="10"/>
        <rFont val="Arial"/>
        <family val="2"/>
      </rPr>
      <t>codici tributi quelli indicati (</t>
    </r>
    <r>
      <rPr>
        <b/>
        <sz val="10"/>
        <rFont val="Arial"/>
        <family val="2"/>
      </rPr>
      <t>3850-3851-3852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anno di rif</t>
    </r>
    <r>
      <rPr>
        <b/>
        <sz val="10"/>
        <rFont val="Arial"/>
        <family val="2"/>
      </rPr>
      <t>=anno violazione (2019)</t>
    </r>
  </si>
  <si>
    <r>
      <t>(2)</t>
    </r>
    <r>
      <rPr>
        <sz val="10"/>
        <rFont val="Arial"/>
        <family val="2"/>
      </rPr>
      <t xml:space="preserve"> data di scadenza ordinaria </t>
    </r>
    <r>
      <rPr>
        <b/>
        <sz val="10"/>
        <rFont val="Arial"/>
        <family val="2"/>
      </rPr>
      <t>01/07/2019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30/09/2019 </t>
    </r>
    <r>
      <rPr>
        <sz val="10"/>
        <rFont val="Arial"/>
        <family val="2"/>
      </rPr>
      <t>a seconda che si tratti di soggetti che svolgono</t>
    </r>
  </si>
  <si>
    <t xml:space="preserve">oppure il diverso termine stabilito per le società in base alla chiusura dell'esercizio ed all'approvazione del bilancio </t>
  </si>
  <si>
    <r>
      <t xml:space="preserve">(si veda il capitolo "termini di versamento" persone giuridiche). </t>
    </r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</si>
  <si>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nel caso di un importo parziale già versato entro il termine lungo (ovvero entro il termine di versamento</t>
    </r>
  </si>
  <si>
    <r>
      <t xml:space="preserve"> con lo 0,40% di interesse corrispettivo) la data da impostare è la data di scadenza del </t>
    </r>
    <r>
      <rPr>
        <b/>
        <sz val="10"/>
        <rFont val="Arial"/>
        <family val="2"/>
      </rPr>
      <t>31/07/2019</t>
    </r>
  </si>
  <si>
    <t xml:space="preserve">    preimpostato alla data di oggi, oppure impostare la data in cui eseguire il versamento e comunque non oltre</t>
  </si>
  <si>
    <r>
      <t xml:space="preserve">    il </t>
    </r>
    <r>
      <rPr>
        <b/>
        <sz val="10"/>
        <rFont val="Arial"/>
        <family val="2"/>
      </rPr>
      <t xml:space="preserve">01/07/2020 </t>
    </r>
    <r>
      <rPr>
        <sz val="10"/>
        <rFont val="Arial"/>
        <family val="2"/>
      </rPr>
      <t>o</t>
    </r>
    <r>
      <rPr>
        <b/>
        <sz val="10"/>
        <rFont val="Arial"/>
        <family val="2"/>
      </rPr>
      <t xml:space="preserve"> 30/09/2020 (</t>
    </r>
    <r>
      <rPr>
        <sz val="10"/>
        <rFont val="Arial"/>
        <family val="2"/>
      </rPr>
      <t xml:space="preserve">o la diversa data a seconda del termine ordinario di versamento </t>
    </r>
    <r>
      <rPr>
        <b/>
        <sz val="10"/>
        <rFont val="Arial"/>
        <family val="2"/>
      </rPr>
      <t xml:space="preserve">(2)) </t>
    </r>
  </si>
  <si>
    <r>
      <t xml:space="preserve">attività di impresa per cui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sono stati elaborati o sono stati</t>
    </r>
    <r>
      <rPr>
        <b/>
        <sz val="10"/>
        <rFont val="Arial"/>
        <family val="2"/>
      </rPr>
      <t xml:space="preserve"> elaborati</t>
    </r>
    <r>
      <rPr>
        <sz val="10"/>
        <rFont val="Arial"/>
        <family val="2"/>
      </rPr>
      <t xml:space="preserve"> gli ISA (Indici Sintetici Affidabilità fiscale)</t>
    </r>
  </si>
  <si>
    <r>
      <t xml:space="preserve"> (per tutti quei soggetti con termine ordinario di versamento al 1/07/2019) e </t>
    </r>
    <r>
      <rPr>
        <b/>
        <sz val="10"/>
        <rFont val="Arial"/>
        <family val="2"/>
      </rPr>
      <t xml:space="preserve">30/10/2019 </t>
    </r>
    <r>
      <rPr>
        <sz val="10"/>
        <rFont val="Arial"/>
        <family val="2"/>
      </rPr>
      <t>(per i soggetti con proroga per ISA)</t>
    </r>
  </si>
  <si>
    <t>interesse legale dal 01/01/2020</t>
  </si>
  <si>
    <t>gg. di ritardo dal 01/01/2020 o dalla diversa data di scadenza</t>
  </si>
  <si>
    <t>totale interesse al 0,05%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</si>
</sst>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0"/>
    <numFmt numFmtId="165" formatCode="[$-410]dddd\ d\ mmmm\ yyyy"/>
    <numFmt numFmtId="166" formatCode="h\.mm\.ss"/>
    <numFmt numFmtId="167" formatCode="mmm\-yyyy"/>
    <numFmt numFmtId="168" formatCode="0.0"/>
    <numFmt numFmtId="169" formatCode="#,##0.000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0"/>
      <color indexed="25"/>
      <name val="Arial Black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25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14" fontId="1" fillId="33" borderId="10" xfId="0" applyNumberFormat="1" applyFont="1" applyFill="1" applyBorder="1" applyAlignment="1" applyProtection="1">
      <alignment/>
      <protection/>
    </xf>
    <xf numFmtId="14" fontId="1" fillId="34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17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35" borderId="18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" fontId="9" fillId="0" borderId="19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2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4" fontId="12" fillId="0" borderId="0" xfId="0" applyNumberFormat="1" applyFont="1" applyBorder="1" applyAlignment="1" applyProtection="1">
      <alignment horizontal="left" vertical="top"/>
      <protection/>
    </xf>
    <xf numFmtId="14" fontId="12" fillId="0" borderId="0" xfId="0" applyNumberFormat="1" applyFont="1" applyAlignment="1" applyProtection="1">
      <alignment/>
      <protection/>
    </xf>
    <xf numFmtId="14" fontId="12" fillId="0" borderId="0" xfId="0" applyNumberFormat="1" applyFont="1" applyAlignment="1" applyProtection="1">
      <alignment horizontal="center"/>
      <protection/>
    </xf>
    <xf numFmtId="4" fontId="0" fillId="33" borderId="18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14" fontId="52" fillId="0" borderId="0" xfId="0" applyNumberFormat="1" applyFont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10" fontId="0" fillId="0" borderId="21" xfId="0" applyNumberFormat="1" applyBorder="1" applyAlignment="1" applyProtection="1">
      <alignment/>
      <protection/>
    </xf>
    <xf numFmtId="1" fontId="0" fillId="0" borderId="21" xfId="43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14" fontId="16" fillId="0" borderId="18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10" fontId="0" fillId="0" borderId="23" xfId="0" applyNumberForma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4" fontId="16" fillId="0" borderId="18" xfId="0" applyNumberFormat="1" applyFont="1" applyBorder="1" applyAlignment="1" applyProtection="1">
      <alignment horizontal="center"/>
      <protection/>
    </xf>
    <xf numFmtId="4" fontId="16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0" fontId="0" fillId="0" borderId="10" xfId="0" applyNumberForma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85725</xdr:rowOff>
    </xdr:from>
    <xdr:to>
      <xdr:col>7</xdr:col>
      <xdr:colOff>247650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848225" y="1800225"/>
          <a:ext cx="3590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38100</xdr:rowOff>
    </xdr:from>
    <xdr:to>
      <xdr:col>7</xdr:col>
      <xdr:colOff>257175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8439150" y="1752600"/>
          <a:ext cx="952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421875" style="0" customWidth="1"/>
    <col min="2" max="2" width="14.140625" style="0" customWidth="1"/>
    <col min="3" max="3" width="11.421875" style="0" customWidth="1"/>
    <col min="4" max="4" width="11.7109375" style="0" customWidth="1"/>
    <col min="5" max="5" width="12.421875" style="0" customWidth="1"/>
    <col min="6" max="6" width="18.421875" style="0" customWidth="1"/>
  </cols>
  <sheetData>
    <row r="1" spans="1:12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7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 customHeight="1">
      <c r="A6" s="8" t="s">
        <v>2</v>
      </c>
      <c r="B6" s="4"/>
      <c r="C6" s="8" t="s">
        <v>47</v>
      </c>
      <c r="D6" s="8"/>
      <c r="E6" s="8"/>
      <c r="F6" s="8"/>
      <c r="G6" s="8"/>
      <c r="H6" s="8"/>
      <c r="I6" s="8"/>
      <c r="J6" s="8"/>
      <c r="K6" s="8"/>
      <c r="L6" s="8"/>
    </row>
    <row r="7" spans="1:12" ht="17.25" customHeight="1">
      <c r="A7" s="8" t="s">
        <v>3</v>
      </c>
      <c r="B7" s="5">
        <v>43647</v>
      </c>
      <c r="C7" s="8" t="s">
        <v>58</v>
      </c>
      <c r="D7" s="8"/>
      <c r="E7" s="8"/>
      <c r="F7" s="8"/>
      <c r="G7" s="8"/>
      <c r="H7" s="8"/>
      <c r="I7" s="8"/>
      <c r="J7" s="8"/>
      <c r="K7" s="8"/>
      <c r="L7" s="8"/>
    </row>
    <row r="8" spans="1:12" ht="17.25" customHeight="1">
      <c r="A8" s="8" t="s">
        <v>4</v>
      </c>
      <c r="B8" s="5"/>
      <c r="C8" s="8" t="s">
        <v>5</v>
      </c>
      <c r="D8" s="8"/>
      <c r="E8" s="8"/>
      <c r="F8" s="8"/>
      <c r="G8" s="8"/>
      <c r="H8" s="8"/>
      <c r="I8" s="8"/>
      <c r="J8" s="8"/>
      <c r="K8" s="8"/>
      <c r="L8" s="8"/>
    </row>
    <row r="9" spans="1:12" ht="17.25" customHeight="1">
      <c r="A9" s="8" t="s">
        <v>6</v>
      </c>
      <c r="B9" s="6">
        <f ca="1">TODAY()</f>
        <v>43815</v>
      </c>
      <c r="C9" s="8" t="s">
        <v>65</v>
      </c>
      <c r="D9" s="8"/>
      <c r="E9" s="8"/>
      <c r="F9" s="8"/>
      <c r="G9" s="8"/>
      <c r="H9" s="8"/>
      <c r="I9" s="8"/>
      <c r="J9" s="8"/>
      <c r="K9" s="8"/>
      <c r="L9" s="8"/>
    </row>
    <row r="10" spans="1:12" ht="20.25" customHeight="1">
      <c r="A10" s="8"/>
      <c r="B10" s="8"/>
      <c r="C10" s="8" t="s">
        <v>66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25.5" customHeight="1">
      <c r="A11" s="8" t="s">
        <v>59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7.25" customHeight="1">
      <c r="A12" s="8" t="s">
        <v>7</v>
      </c>
      <c r="B12" s="10">
        <f>IF(ISBLANK(B8),B6,0)</f>
        <v>0</v>
      </c>
      <c r="C12" s="8" t="s">
        <v>8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17.25" customHeight="1">
      <c r="A13" s="8" t="s">
        <v>9</v>
      </c>
      <c r="B13" s="11">
        <f>ROUND(B6*(A19*F19+A20*F20)/365,2)</f>
        <v>0</v>
      </c>
      <c r="C13" s="8" t="s">
        <v>10</v>
      </c>
      <c r="D13" s="8"/>
      <c r="E13" s="8"/>
      <c r="F13" s="7"/>
      <c r="G13" s="7"/>
      <c r="H13" s="7"/>
      <c r="I13" s="8"/>
      <c r="J13" s="8"/>
      <c r="K13" s="8"/>
      <c r="L13" s="8"/>
    </row>
    <row r="14" spans="1:12" ht="17.25" customHeight="1">
      <c r="A14" s="8" t="s">
        <v>11</v>
      </c>
      <c r="B14" s="12">
        <f>ROUND(IF(B9-B7&gt;366,"ATTENZIONE - RAVVEDIMENTO NON POSSIBILE",IF(B9-B7&lt;=30,B6*0.0375,B6*0.06)),2)</f>
        <v>0</v>
      </c>
      <c r="C14" s="13" t="s">
        <v>12</v>
      </c>
      <c r="D14" s="8"/>
      <c r="E14" s="8"/>
      <c r="F14" s="8"/>
      <c r="G14" s="7"/>
      <c r="H14" s="7"/>
      <c r="I14" s="7"/>
      <c r="J14" s="8"/>
      <c r="K14" s="8"/>
      <c r="L14" s="8"/>
    </row>
    <row r="15" spans="1:12" ht="17.25" customHeight="1">
      <c r="A15" s="8" t="s">
        <v>13</v>
      </c>
      <c r="B15" s="14">
        <f>SUM(B12:B14)</f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7" t="s">
        <v>14</v>
      </c>
      <c r="B16" s="8"/>
      <c r="C16" s="15" t="s">
        <v>15</v>
      </c>
      <c r="D16" s="16">
        <f>B7</f>
        <v>43647</v>
      </c>
      <c r="E16" s="15" t="s">
        <v>16</v>
      </c>
      <c r="F16" s="16">
        <f>IF(ISBLANK(B8),B9,B8)</f>
        <v>43815</v>
      </c>
      <c r="G16" s="8"/>
      <c r="H16" s="8"/>
      <c r="I16" s="8"/>
      <c r="J16" s="8"/>
      <c r="K16" s="8"/>
      <c r="L16" s="8"/>
    </row>
    <row r="17" spans="1:12" ht="12.75">
      <c r="A17" s="8"/>
      <c r="B17" s="17" t="s">
        <v>17</v>
      </c>
      <c r="C17" s="17"/>
      <c r="D17" s="17" t="s">
        <v>18</v>
      </c>
      <c r="E17" s="17"/>
      <c r="F17" s="17"/>
      <c r="G17" s="8"/>
      <c r="H17" s="8"/>
      <c r="I17" s="8"/>
      <c r="J17" s="8"/>
      <c r="K17" s="8"/>
      <c r="L17" s="8"/>
    </row>
    <row r="18" spans="1:12" ht="12.75">
      <c r="A18" s="8" t="s">
        <v>19</v>
      </c>
      <c r="B18" s="18" t="s">
        <v>20</v>
      </c>
      <c r="C18" s="18" t="s">
        <v>21</v>
      </c>
      <c r="D18" s="18" t="s">
        <v>20</v>
      </c>
      <c r="E18" s="18" t="s">
        <v>21</v>
      </c>
      <c r="F18" s="18" t="s">
        <v>22</v>
      </c>
      <c r="G18" s="8"/>
      <c r="H18" s="8"/>
      <c r="I18" s="8"/>
      <c r="J18" s="8"/>
      <c r="K18" s="8"/>
      <c r="L18" s="8"/>
    </row>
    <row r="19" spans="1:12" ht="12.75">
      <c r="A19" s="19">
        <v>0.008</v>
      </c>
      <c r="B19" s="20">
        <v>43465</v>
      </c>
      <c r="C19" s="20">
        <v>43830</v>
      </c>
      <c r="D19" s="20">
        <f>IF($D$16&lt;B19,B19,IF($D$16&gt;C19,C19,$D$16))</f>
        <v>43647</v>
      </c>
      <c r="E19" s="20">
        <f>IF($F$16&lt;B19,B19,IF($F$16&gt;C19,C19,$F$16))</f>
        <v>43815</v>
      </c>
      <c r="F19" s="21">
        <f>E19-D19</f>
        <v>168</v>
      </c>
      <c r="G19" s="8"/>
      <c r="H19" s="8"/>
      <c r="I19" s="8"/>
      <c r="J19" s="8"/>
      <c r="K19" s="8"/>
      <c r="L19" s="8"/>
    </row>
    <row r="20" spans="1:12" ht="12.75">
      <c r="A20" s="19">
        <v>0.0005</v>
      </c>
      <c r="B20" s="20">
        <v>43830</v>
      </c>
      <c r="C20" s="20">
        <v>44196</v>
      </c>
      <c r="D20" s="20">
        <f>IF($D$16&lt;B20,B20,IF($D$16&gt;C20,C20,$D$16))</f>
        <v>43830</v>
      </c>
      <c r="E20" s="20">
        <f>IF($F$16&lt;B20,B20,IF($F$16&gt;C20,C20,$F$16))</f>
        <v>43830</v>
      </c>
      <c r="F20" s="21">
        <f>E20-D20</f>
        <v>0</v>
      </c>
      <c r="G20" s="8"/>
      <c r="H20" s="8"/>
      <c r="I20" s="8"/>
      <c r="J20" s="8"/>
      <c r="K20" s="8"/>
      <c r="L20" s="8"/>
    </row>
    <row r="21" spans="1:12" ht="13.5" customHeight="1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22" t="s">
        <v>25</v>
      </c>
      <c r="B23" s="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/>
      <c r="B24" s="8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/>
      <c r="B25" s="8" t="s">
        <v>50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/>
      <c r="B26" s="8" t="s">
        <v>51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7" t="s">
        <v>60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8" t="s">
        <v>67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 t="s">
        <v>62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 t="s">
        <v>63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 t="s">
        <v>64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23"/>
      <c r="D35" s="23"/>
      <c r="E35" s="23"/>
      <c r="F35" s="8"/>
      <c r="G35" s="8"/>
      <c r="H35" s="8"/>
      <c r="I35" s="8"/>
      <c r="J35" s="8"/>
      <c r="K35" s="8"/>
      <c r="L35" s="8"/>
    </row>
  </sheetData>
  <sheetProtection password="DF8B" sheet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8.140625" style="0" customWidth="1"/>
    <col min="2" max="2" width="13.140625" style="0" customWidth="1"/>
    <col min="3" max="4" width="10.140625" style="0" customWidth="1"/>
    <col min="5" max="5" width="10.8515625" style="0" customWidth="1"/>
    <col min="6" max="6" width="11.28125" style="0" customWidth="1"/>
    <col min="8" max="8" width="9.8515625" style="0" customWidth="1"/>
  </cols>
  <sheetData>
    <row r="1" spans="1:13" ht="72.75" customHeight="1">
      <c r="A1" s="25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6.5" customHeight="1">
      <c r="A2" s="26" t="s">
        <v>26</v>
      </c>
      <c r="B2" s="27"/>
      <c r="C2" s="8"/>
      <c r="D2" s="8"/>
      <c r="E2" s="28" t="s">
        <v>46</v>
      </c>
      <c r="F2" s="28"/>
      <c r="G2" s="28"/>
      <c r="H2" s="24"/>
      <c r="I2" s="8"/>
      <c r="J2" s="8"/>
      <c r="K2" s="8"/>
      <c r="L2" s="8"/>
      <c r="M2" s="8"/>
    </row>
    <row r="3" spans="1:13" ht="17.25" customHeight="1">
      <c r="A3" s="8"/>
      <c r="B3" s="8"/>
      <c r="C3" s="8"/>
      <c r="D3" s="8"/>
      <c r="E3" s="28"/>
      <c r="F3" s="28"/>
      <c r="G3" s="28"/>
      <c r="H3" s="18"/>
      <c r="I3" s="8"/>
      <c r="J3" s="8"/>
      <c r="K3" s="8"/>
      <c r="L3" s="8"/>
      <c r="M3" s="8"/>
    </row>
    <row r="4" spans="1:13" ht="15.75">
      <c r="A4" s="7"/>
      <c r="B4" s="2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 t="s">
        <v>27</v>
      </c>
      <c r="B5" s="8"/>
      <c r="C5" s="8"/>
      <c r="D5" s="8"/>
      <c r="E5" s="30" t="s">
        <v>28</v>
      </c>
      <c r="F5" s="30"/>
      <c r="G5" s="30"/>
      <c r="H5" s="31">
        <f>H2+30</f>
        <v>30</v>
      </c>
      <c r="I5" s="8"/>
      <c r="J5" s="8"/>
      <c r="K5" s="8"/>
      <c r="L5" s="8"/>
      <c r="M5" s="8"/>
    </row>
    <row r="6" spans="1:13" ht="12.75">
      <c r="A6" s="32" t="s">
        <v>29</v>
      </c>
      <c r="B6" s="1">
        <f>H5</f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2" t="s">
        <v>30</v>
      </c>
      <c r="B7" s="2">
        <f ca="1">TODAY()</f>
        <v>43815</v>
      </c>
      <c r="C7" s="8" t="s">
        <v>31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6.5" thickBot="1">
      <c r="A8" s="7" t="s">
        <v>32</v>
      </c>
      <c r="B8" s="33" t="str">
        <f>IF(B7-B6&lt;=0,"ATTENZIONE - RAVVEDIMENTO NON POSSIBILE",IF(B7-B6&lt;=365,B7-B6,"ATTENZIONE - RAVVEDIMENTO NON POSSIBILE"))</f>
        <v>ATTENZIONE - RAVVEDIMENTO NON POSSIBILE</v>
      </c>
      <c r="C8" s="34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3.5" thickBot="1">
      <c r="A9" s="35" t="s">
        <v>33</v>
      </c>
      <c r="B9" s="36"/>
      <c r="C9" s="37"/>
      <c r="D9" s="38"/>
      <c r="E9" s="39"/>
      <c r="F9" s="39"/>
      <c r="G9" s="8"/>
      <c r="H9" s="8"/>
      <c r="I9" s="8"/>
      <c r="J9" s="8"/>
      <c r="K9" s="8"/>
      <c r="L9" s="8"/>
      <c r="M9" s="8"/>
    </row>
    <row r="10" spans="1:13" ht="13.5" thickBot="1">
      <c r="A10" s="40"/>
      <c r="B10" s="41"/>
      <c r="C10" s="42"/>
      <c r="D10" s="42"/>
      <c r="E10" s="39"/>
      <c r="F10" s="39"/>
      <c r="G10" s="8"/>
      <c r="H10" s="8"/>
      <c r="I10" s="8"/>
      <c r="J10" s="8"/>
      <c r="K10" s="8"/>
      <c r="L10" s="8"/>
      <c r="M10" s="8"/>
    </row>
    <row r="11" spans="1:13" ht="12.75">
      <c r="A11" s="43"/>
      <c r="B11" s="41"/>
      <c r="C11" s="42">
        <v>43465</v>
      </c>
      <c r="D11" s="42">
        <v>43830</v>
      </c>
      <c r="E11" s="39">
        <f>IF($B$6&lt;C11,C11,IF($B$6&gt;D11,D11,$B$6))</f>
        <v>43465</v>
      </c>
      <c r="F11" s="39">
        <f>IF($B$7&lt;C11,C11,IF($B$7&gt;D11,D11,$B$7))</f>
        <v>43815</v>
      </c>
      <c r="G11" s="8"/>
      <c r="H11" s="8"/>
      <c r="I11" s="8"/>
      <c r="J11" s="8"/>
      <c r="K11" s="8"/>
      <c r="L11" s="8"/>
      <c r="M11" s="8"/>
    </row>
    <row r="12" spans="1:13" ht="12.75">
      <c r="A12" s="43"/>
      <c r="B12" s="41"/>
      <c r="C12" s="42">
        <v>43830</v>
      </c>
      <c r="D12" s="42">
        <v>44196</v>
      </c>
      <c r="E12" s="39">
        <f>IF($B$6&lt;C12,C12,IF($B$6&gt;D12,D12,$B$6))</f>
        <v>43830</v>
      </c>
      <c r="F12" s="39">
        <f>IF($B$7&lt;C12,C12,IF($B$7&gt;D12,D12,$B$7))</f>
        <v>43830</v>
      </c>
      <c r="G12" s="8"/>
      <c r="H12" s="8"/>
      <c r="I12" s="8"/>
      <c r="J12" s="8"/>
      <c r="K12" s="8"/>
      <c r="L12" s="8"/>
      <c r="M12" s="8"/>
    </row>
    <row r="13" spans="1:13" ht="12.75">
      <c r="A13" s="8"/>
      <c r="B13" s="8"/>
      <c r="C13" s="44" t="s">
        <v>34</v>
      </c>
      <c r="D13" s="8"/>
      <c r="E13" s="45" t="s">
        <v>35</v>
      </c>
      <c r="F13" s="8"/>
      <c r="G13" s="8"/>
      <c r="H13" s="8"/>
      <c r="I13" s="8"/>
      <c r="J13" s="8"/>
      <c r="K13" s="8"/>
      <c r="L13" s="8"/>
      <c r="M13" s="8"/>
    </row>
    <row r="14" spans="1:13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7" t="s">
        <v>36</v>
      </c>
      <c r="B15" s="46">
        <f>A10</f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s="7" t="s">
        <v>53</v>
      </c>
      <c r="B16" s="47">
        <v>0.008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7" t="s">
        <v>54</v>
      </c>
      <c r="B17" s="48">
        <f>F11-E11</f>
        <v>350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7" t="s">
        <v>55</v>
      </c>
      <c r="B18" s="49">
        <f>ROUND(B15*(B16*B17)/365,7)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7" t="s">
        <v>69</v>
      </c>
      <c r="B19" s="47">
        <v>0.0005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7" t="s">
        <v>70</v>
      </c>
      <c r="B20" s="48">
        <f>IF(F12-E12&gt;0,$F$12-$E$12,0)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7" t="s">
        <v>71</v>
      </c>
      <c r="B21" s="49">
        <f>ROUND(B15*(B19*B20)/365,7)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50" t="s">
        <v>52</v>
      </c>
      <c r="B22" s="51">
        <f>B18+B21</f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9.5" customHeight="1">
      <c r="A24" s="25" t="s">
        <v>37</v>
      </c>
      <c r="B24" s="26"/>
      <c r="C24" s="52" t="s">
        <v>38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34"/>
      <c r="B25" s="34"/>
      <c r="C25" s="34"/>
      <c r="D25" s="8"/>
      <c r="E25" s="53" t="s">
        <v>39</v>
      </c>
      <c r="F25" s="53"/>
      <c r="G25" s="53"/>
      <c r="H25" s="54">
        <f>H5+30</f>
        <v>60</v>
      </c>
      <c r="I25" s="8"/>
      <c r="J25" s="8"/>
      <c r="K25" s="8"/>
      <c r="L25" s="8"/>
      <c r="M25" s="8"/>
    </row>
    <row r="26" spans="1:13" ht="12.75">
      <c r="A26" s="55" t="s">
        <v>2</v>
      </c>
      <c r="B26" s="56">
        <f>IF(B8&lt;=30,A10,0)</f>
        <v>0</v>
      </c>
      <c r="C26" s="34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57" t="s">
        <v>40</v>
      </c>
      <c r="B27" s="58">
        <v>0.0375</v>
      </c>
      <c r="C27" s="34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59" t="s">
        <v>41</v>
      </c>
      <c r="B28" s="60">
        <f>(B26*B27)</f>
        <v>0</v>
      </c>
      <c r="C28" s="34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61"/>
      <c r="B29" s="62"/>
      <c r="C29" s="34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6.25" customHeight="1">
      <c r="A30" s="25" t="s">
        <v>42</v>
      </c>
      <c r="B30" s="26"/>
      <c r="C30" s="52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8"/>
      <c r="D31" s="8"/>
      <c r="E31" s="53" t="s">
        <v>44</v>
      </c>
      <c r="F31" s="53"/>
      <c r="G31" s="53"/>
      <c r="H31" s="63">
        <f>H5+365</f>
        <v>395</v>
      </c>
      <c r="I31" s="8"/>
      <c r="J31" s="8"/>
      <c r="K31" s="8"/>
      <c r="L31" s="8"/>
      <c r="M31" s="8"/>
    </row>
    <row r="32" spans="1:13" ht="15.75">
      <c r="A32" s="55" t="s">
        <v>2</v>
      </c>
      <c r="B32" s="64">
        <f>IF(AND(B8&gt;30,B8&lt;=365),A10,0)</f>
        <v>0</v>
      </c>
      <c r="C32" s="65" t="str">
        <f>IF(B8&gt;365,"ATTENZIONE RAVVEDIMENTO NON POSSIBILE"," ")</f>
        <v>ATTENZIONE RAVVEDIMENTO NON POSSIBILE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57" t="s">
        <v>40</v>
      </c>
      <c r="B33" s="66">
        <v>0.06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59" t="s">
        <v>45</v>
      </c>
      <c r="B34" s="67">
        <f>(B32*B33)</f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>
      <c r="A38" s="68"/>
      <c r="B38" s="68"/>
      <c r="C38" s="6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3" ht="12.75">
      <c r="A39" s="3"/>
      <c r="B39" s="3"/>
      <c r="C39" s="3"/>
    </row>
  </sheetData>
  <sheetProtection password="DF8B" sheet="1"/>
  <mergeCells count="4">
    <mergeCell ref="E2:G3"/>
    <mergeCell ref="E5:G5"/>
    <mergeCell ref="E25:G25"/>
    <mergeCell ref="E31:G31"/>
  </mergeCells>
  <printOptions/>
  <pageMargins left="0.7479166666666667" right="0.7479166666666667" top="0.5097222222222222" bottom="0.2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Lupo</dc:creator>
  <cp:keywords/>
  <dc:description/>
  <cp:lastModifiedBy>ercolani.roberto</cp:lastModifiedBy>
  <cp:lastPrinted>2018-09-18T16:22:35Z</cp:lastPrinted>
  <dcterms:created xsi:type="dcterms:W3CDTF">2011-07-06T09:28:57Z</dcterms:created>
  <dcterms:modified xsi:type="dcterms:W3CDTF">2019-12-16T13:50:20Z</dcterms:modified>
  <cp:category/>
  <cp:version/>
  <cp:contentType/>
  <cp:contentStatus/>
</cp:coreProperties>
</file>